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431"/>
  <workbookPr autoCompressPictures="0"/>
  <mc:AlternateContent xmlns:mc="http://schemas.openxmlformats.org/markup-compatibility/2006">
    <mc:Choice Requires="x15">
      <x15ac:absPath xmlns:x15ac="http://schemas.microsoft.com/office/spreadsheetml/2010/11/ac" url="G:\Physician Business Adviser Newsletter\2017\10-October\For Posting\"/>
    </mc:Choice>
  </mc:AlternateContent>
  <bookViews>
    <workbookView xWindow="825" yWindow="465" windowWidth="27975" windowHeight="17535" xr2:uid="{00000000-000D-0000-FFFF-FFFF00000000}"/>
  </bookViews>
  <sheets>
    <sheet name="Worksheet" sheetId="1" r:id="rId1"/>
  </sheets>
  <definedNames>
    <definedName name="_xlnm.Print_Area" localSheetId="0">Worksheet!$A$1:$H$75</definedName>
  </definedNames>
  <calcPr calcId="171027"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47" i="1" l="1"/>
  <c r="F47" i="1"/>
  <c r="G47" i="1"/>
  <c r="H47" i="1"/>
  <c r="E44" i="1"/>
  <c r="F44" i="1"/>
  <c r="G44" i="1"/>
  <c r="H44" i="1"/>
  <c r="E35" i="1"/>
  <c r="F35" i="1"/>
  <c r="G35" i="1"/>
  <c r="H35" i="1"/>
  <c r="E36" i="1"/>
  <c r="F36" i="1"/>
  <c r="G36" i="1"/>
  <c r="H36" i="1"/>
  <c r="E26" i="1"/>
  <c r="F26" i="1"/>
  <c r="G26" i="1"/>
  <c r="H26" i="1"/>
  <c r="E19" i="1"/>
  <c r="F19" i="1"/>
  <c r="G19" i="1"/>
  <c r="H19" i="1"/>
  <c r="E18" i="1"/>
  <c r="F18" i="1"/>
  <c r="G18" i="1"/>
  <c r="H18" i="1"/>
  <c r="D50" i="1"/>
  <c r="E49" i="1"/>
  <c r="E48" i="1"/>
  <c r="E46" i="1"/>
  <c r="E45" i="1"/>
  <c r="E43" i="1"/>
  <c r="E42" i="1"/>
  <c r="E41" i="1"/>
  <c r="E40" i="1"/>
  <c r="E39" i="1"/>
  <c r="E38" i="1"/>
  <c r="E37" i="1"/>
  <c r="E34" i="1"/>
  <c r="E21" i="1"/>
  <c r="D16" i="1"/>
  <c r="E15" i="1"/>
  <c r="E16" i="1"/>
  <c r="D20" i="1"/>
  <c r="D22" i="1"/>
  <c r="D30" i="1"/>
  <c r="F15" i="1"/>
  <c r="E50" i="1"/>
  <c r="F34" i="1"/>
  <c r="F37" i="1"/>
  <c r="G37" i="1"/>
  <c r="H37" i="1"/>
  <c r="F38" i="1"/>
  <c r="G38" i="1"/>
  <c r="H38" i="1"/>
  <c r="F39" i="1"/>
  <c r="G39" i="1"/>
  <c r="H39" i="1"/>
  <c r="F40" i="1"/>
  <c r="G40" i="1"/>
  <c r="H40" i="1"/>
  <c r="F41" i="1"/>
  <c r="G41" i="1"/>
  <c r="H41" i="1"/>
  <c r="F42" i="1"/>
  <c r="G42" i="1"/>
  <c r="H42" i="1"/>
  <c r="F43" i="1"/>
  <c r="G43" i="1"/>
  <c r="H43" i="1"/>
  <c r="F45" i="1"/>
  <c r="G45" i="1"/>
  <c r="H45" i="1"/>
  <c r="F46" i="1"/>
  <c r="G46" i="1"/>
  <c r="H46" i="1"/>
  <c r="F48" i="1"/>
  <c r="G48" i="1"/>
  <c r="H48" i="1"/>
  <c r="F49" i="1"/>
  <c r="G49" i="1"/>
  <c r="H49" i="1"/>
  <c r="E28" i="1"/>
  <c r="F28" i="1"/>
  <c r="G28" i="1"/>
  <c r="H28" i="1"/>
  <c r="E17" i="1"/>
  <c r="F17" i="1"/>
  <c r="G17" i="1"/>
  <c r="H17" i="1"/>
  <c r="E27" i="1"/>
  <c r="F27" i="1"/>
  <c r="G27" i="1"/>
  <c r="H27" i="1"/>
  <c r="F21" i="1"/>
  <c r="G21" i="1"/>
  <c r="H21" i="1"/>
  <c r="E20" i="1"/>
  <c r="E22" i="1"/>
  <c r="E30" i="1"/>
  <c r="E52" i="1"/>
  <c r="F16" i="1"/>
  <c r="F20" i="1"/>
  <c r="F22" i="1"/>
  <c r="F30" i="1"/>
  <c r="G15" i="1"/>
  <c r="F50" i="1"/>
  <c r="D52" i="1"/>
  <c r="G34" i="1"/>
  <c r="G50" i="1"/>
  <c r="F52" i="1"/>
  <c r="G16" i="1"/>
  <c r="G20" i="1"/>
  <c r="H15" i="1"/>
  <c r="H34" i="1"/>
  <c r="H50" i="1"/>
  <c r="G22" i="1"/>
  <c r="G30" i="1"/>
  <c r="G52" i="1"/>
  <c r="H16" i="1"/>
  <c r="H20" i="1"/>
  <c r="H22" i="1"/>
  <c r="H30" i="1"/>
  <c r="H52" i="1"/>
  <c r="B54" i="1"/>
</calcChain>
</file>

<file path=xl/sharedStrings.xml><?xml version="1.0" encoding="utf-8"?>
<sst xmlns="http://schemas.openxmlformats.org/spreadsheetml/2006/main" count="110" uniqueCount="93">
  <si>
    <t>Support Staff Cost</t>
  </si>
  <si>
    <t>Year 1</t>
  </si>
  <si>
    <t>Year 2</t>
  </si>
  <si>
    <t>Year 3</t>
  </si>
  <si>
    <t>Year 4</t>
  </si>
  <si>
    <t>Year 5</t>
  </si>
  <si>
    <t>Total PA SWB</t>
  </si>
  <si>
    <t>Salary, Wages and Benefits (SWB)</t>
  </si>
  <si>
    <t>Total SWB</t>
  </si>
  <si>
    <t>Other Costs</t>
  </si>
  <si>
    <t>Education, travel, professional development etc.</t>
  </si>
  <si>
    <t>Office costs (office space, supplies, phone, IT, etc.)</t>
  </si>
  <si>
    <t>COSTS</t>
  </si>
  <si>
    <t>Total Savings</t>
  </si>
  <si>
    <t>Total Cost</t>
  </si>
  <si>
    <t>YOY Expense Growth</t>
  </si>
  <si>
    <t>YOY SWB Growth</t>
  </si>
  <si>
    <t>YOY Volume Growth</t>
  </si>
  <si>
    <t>LOS: Length of Stay</t>
  </si>
  <si>
    <t>ED: Emergency Department</t>
  </si>
  <si>
    <t>UMC: Utilization Management Committee</t>
  </si>
  <si>
    <t>IT: Information Technology</t>
  </si>
  <si>
    <t>YOY: Year over year</t>
  </si>
  <si>
    <t>SWB: Salary Wages and Benefits</t>
  </si>
  <si>
    <t>P&amp;T: Pharmacy and Therapeutics</t>
  </si>
  <si>
    <t>FTE: Full-time equivalent</t>
  </si>
  <si>
    <t>Acronyms</t>
  </si>
  <si>
    <t>- Expected year over year (YOY) growth in SWB, expenses and volume and expected cost of capital</t>
  </si>
  <si>
    <t>Use the simplified analysis below to compare the savings and costs of an effective PA program</t>
  </si>
  <si>
    <t>Reduce Non-billed or lower level of care/site of service billed due to self-determined inappropriate admission 50%</t>
  </si>
  <si>
    <t>Regulatory compliance and penalties should be considered in terms of potential government/OIG actions against facility</t>
  </si>
  <si>
    <t>HIMS coding accuracy</t>
  </si>
  <si>
    <t>Reduction in DNFB days</t>
  </si>
  <si>
    <t>Effective utlization management</t>
  </si>
  <si>
    <t>Relationship building with payer Medical Directors</t>
  </si>
  <si>
    <t>Improved teamwork within revenue cycle</t>
  </si>
  <si>
    <t>Time of discharge</t>
  </si>
  <si>
    <t>DNFB: Dropped Not Final Billed</t>
  </si>
  <si>
    <t>Relationship between medical staff and hospital/physician engagement</t>
  </si>
  <si>
    <t>Clinical Documentation Improvement (CMI accuracy, improved response to queries)</t>
  </si>
  <si>
    <t xml:space="preserve">Disclaimer: This document is meant as an example only. The dollar amounts and percent growth are fictitious and meant as placeholders, not benchmarks. </t>
  </si>
  <si>
    <t>Each facility should utilize their actual financials and confirm that calculations are accurate throughout the model.</t>
  </si>
  <si>
    <t>CMI: Case Mix Index</t>
  </si>
  <si>
    <t>OBS: Observation</t>
  </si>
  <si>
    <t>Benefits pct of salary (Health insurance, vacation, sick leave, retirement, taxes, etc.)</t>
  </si>
  <si>
    <t>Notes:</t>
  </si>
  <si>
    <t>3. Cost of Capital-The opportunity cost of an investment; that is, the rate of return that a company would otherwise be able to earn at the same risk level as the investment that has been selected. www.investorwords.com/1153/cost_of_capital.html#ixzz3sFFbzAYX</t>
  </si>
  <si>
    <t>4. Net Present Value (NPV) The present value of an investment's future net cash flows minus the initial investment. If positive, the investment should be made (unless an even better investment exists), otherwise it should not. www.investorwords.com/3257/Net_Present_Value.html</t>
  </si>
  <si>
    <t>Cost of Capital (3)</t>
  </si>
  <si>
    <t>Net Present Value (4)</t>
  </si>
  <si>
    <t>NET: SAVINGS - COST</t>
  </si>
  <si>
    <t xml:space="preserve">Contact Elizabeth with any questions or assistance with the model: (843) 548-0507  / elizabeth.lamkin@pacehcc.com </t>
  </si>
  <si>
    <t>NOTE: Be careful not to double count savings regarding dollars at risk vs. dollars in appeal</t>
  </si>
  <si>
    <t>- Actual expected incremental costs for the PA program</t>
  </si>
  <si>
    <t>- Actual expected incremental savings related to the program</t>
  </si>
  <si>
    <t>INCREMENTAL SAVINGS: OFFSET TO COST / MARGIN IMPROVEMENT</t>
  </si>
  <si>
    <t>Readmission reduction through UM systems</t>
  </si>
  <si>
    <t>Expedite UMC processes such as Code 44</t>
  </si>
  <si>
    <t>Total hours needed for additional part-time PAs-should decrease as physician documentation improves</t>
  </si>
  <si>
    <t>Hourly rate for part-time PAs</t>
  </si>
  <si>
    <t>One time enterprise documentation training for hospitalists/ ED/ medical staff</t>
  </si>
  <si>
    <t>Reduce dollars at risk in denials by 50% - RAC Audits (minus dollars in appeal)</t>
  </si>
  <si>
    <t>Reduce dollars at risk in denials by 50% - Medicare Advantage (minus dollars in appeal)</t>
  </si>
  <si>
    <t>Reduce LOS Excess Days  (based on cost per excess day)</t>
  </si>
  <si>
    <t>Reduce excess hours in OBS (set facility goal; calculation based on cost per hour)</t>
  </si>
  <si>
    <t>Improved OBS patient margin</t>
  </si>
  <si>
    <t>Conversion of Observation to Inpatient (calculation based on sample audit and % OBS that meet IP criteria; difference in OBS vs. IP reimbursement / case)</t>
  </si>
  <si>
    <t>PA Oversight of UMC - Reduce over/inappropriate clinical utilization (Physicians, Ancillary, P&amp;T, etc.); based on cost per case improvement</t>
  </si>
  <si>
    <t>Improve ED LOS/throughput (hours in ED)</t>
  </si>
  <si>
    <t>Increased bed capacity (due to improved LOS in OBS and IP)</t>
  </si>
  <si>
    <t>Reduce labor cost in denial management and appeals - Commercial</t>
  </si>
  <si>
    <t>Reduce labor cost in denial management and appeals - Government</t>
  </si>
  <si>
    <t>Improved payer contracting and adherence to contract (enforce carve outs, reduce appeals, improve contract language)</t>
  </si>
  <si>
    <t>Reduce dollars spent on attorneys, advisors, consultants, and other for activities (ALJ, OIG, Appeals)</t>
  </si>
  <si>
    <t>© PACE Healthcare Consulting, LLC - 2017</t>
  </si>
  <si>
    <t>1. Salary data from American College of Physician Advisors Salary Survey 2017 www.acpadvisors.org</t>
  </si>
  <si>
    <r>
      <t xml:space="preserve">Other Costs - </t>
    </r>
    <r>
      <rPr>
        <i/>
        <sz val="11"/>
        <color theme="1"/>
        <rFont val="Calibri"/>
        <family val="2"/>
        <scheme val="minor"/>
      </rPr>
      <t>describe here</t>
    </r>
  </si>
  <si>
    <r>
      <t xml:space="preserve">Other Savings - </t>
    </r>
    <r>
      <rPr>
        <i/>
        <sz val="11"/>
        <color theme="1"/>
        <rFont val="Calibri"/>
        <family val="2"/>
        <scheme val="minor"/>
      </rPr>
      <t>describe here</t>
    </r>
  </si>
  <si>
    <t>Physician Adviser (PA) Program Model</t>
  </si>
  <si>
    <t xml:space="preserve">Elizabeth Lamkin, Partner/CEO and Amanda Berglund, Partner/COO </t>
  </si>
  <si>
    <t>Instructions: Yellow cells are currently placeholders, update the yellow cells based on:</t>
  </si>
  <si>
    <t>Base Physician Adviser Salary (Base Physician Adviser Salary (Mean: $267,664 Median $260,000 from ACPA 2017 salary survey (1))from ACPA 2017 salary survey (1))</t>
  </si>
  <si>
    <t>Number of PA FTEs (1.0 FTE per 150-200 adult acute beds depending on factors such as ED volume. Smaller facilities (under 150 beds) should consider a full-time PA to lead utilization and related functions (2))</t>
  </si>
  <si>
    <t>Reduce dollars at risk in denials by 50% - Government Payers (minus dollars in appeal) (does not incl RAC and Medicare Advantage)</t>
  </si>
  <si>
    <t>Reduce dollars at risk in denials by 50% - Commercial Payers (minus dollars in appeal)</t>
  </si>
  <si>
    <t>Reduction in readmission penalties (Facility-specific calculation)</t>
  </si>
  <si>
    <t>Reduce dollars spent on third-party second-level review</t>
  </si>
  <si>
    <t>PA: Physician Adviser</t>
  </si>
  <si>
    <t>There are many additional benefits to a Physician Adviser program not listed above. In order to provide a more standardized template that any facility can populate, this document has limited the fields to common benefits. See additional possible benefits below.  These can be entered into the "other" savings row above.</t>
  </si>
  <si>
    <t>CDI program enhancement</t>
  </si>
  <si>
    <t>Physician documentation improvement</t>
  </si>
  <si>
    <t>Accurate charges for OBS vs. inpatient</t>
  </si>
  <si>
    <t>2. Number of Physician Advisers based upon experience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</si>
</sst>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quot;$&quot;#,##0"/>
  </numFmts>
  <fonts count="21" x14ac:knownFonts="1">
    <font>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8"/>
      <name val="Calibri"/>
      <family val="2"/>
      <scheme val="minor"/>
    </font>
    <font>
      <i/>
      <sz val="11"/>
      <color theme="1"/>
      <name val="Calibri"/>
      <family val="2"/>
      <scheme val="minor"/>
    </font>
    <font>
      <b/>
      <sz val="14"/>
      <color theme="8" tint="-0.249977111117893"/>
      <name val="Calibri"/>
      <family val="2"/>
      <scheme val="minor"/>
    </font>
    <font>
      <sz val="11"/>
      <color theme="8" tint="-0.249977111117893"/>
      <name val="Calibri"/>
      <family val="2"/>
      <scheme val="minor"/>
    </font>
    <font>
      <b/>
      <i/>
      <sz val="11"/>
      <color rgb="FFFF0000"/>
      <name val="Calibri"/>
      <family val="2"/>
      <scheme val="minor"/>
    </font>
    <font>
      <sz val="11"/>
      <color rgb="FFFF0000"/>
      <name val="Calibri"/>
      <family val="2"/>
      <scheme val="minor"/>
    </font>
    <font>
      <b/>
      <i/>
      <sz val="11"/>
      <name val="Calibri"/>
      <family val="2"/>
      <scheme val="minor"/>
    </font>
    <font>
      <sz val="11"/>
      <name val="Calibri"/>
      <family val="2"/>
      <scheme val="minor"/>
    </font>
    <font>
      <b/>
      <sz val="13"/>
      <name val="Calibri"/>
      <family val="2"/>
      <scheme val="minor"/>
    </font>
    <font>
      <b/>
      <sz val="11"/>
      <name val="Calibri"/>
      <family val="2"/>
      <scheme val="minor"/>
    </font>
    <font>
      <b/>
      <u/>
      <sz val="11"/>
      <name val="Calibri"/>
      <family val="2"/>
      <scheme val="minor"/>
    </font>
    <font>
      <sz val="10"/>
      <name val="Calibri"/>
      <family val="2"/>
      <scheme val="minor"/>
    </font>
    <font>
      <sz val="10"/>
      <color rgb="FFFF0000"/>
      <name val="Calibri"/>
      <family val="2"/>
      <scheme val="minor"/>
    </font>
    <font>
      <i/>
      <sz val="11"/>
      <name val="Calibri"/>
      <family val="2"/>
      <scheme val="minor"/>
    </font>
    <font>
      <b/>
      <sz val="11"/>
      <color theme="1"/>
      <name val="Calibri"/>
      <family val="2"/>
      <scheme val="minor"/>
    </font>
    <font>
      <sz val="11"/>
      <color theme="1"/>
      <name val="Calibri"/>
      <family val="2"/>
      <scheme val="minor"/>
    </font>
    <font>
      <u/>
      <sz val="11"/>
      <color theme="1"/>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style="thin">
        <color auto="1"/>
      </top>
      <bottom style="double">
        <color auto="1"/>
      </bottom>
      <diagonal/>
    </border>
    <border>
      <left/>
      <right/>
      <top/>
      <bottom style="thin">
        <color auto="1"/>
      </bottom>
      <diagonal/>
    </border>
    <border>
      <left style="medium">
        <color auto="1"/>
      </left>
      <right style="medium">
        <color auto="1"/>
      </right>
      <top style="medium">
        <color auto="1"/>
      </top>
      <bottom style="medium">
        <color auto="1"/>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85">
    <xf numFmtId="0" fontId="0" fillId="0" borderId="0" xfId="0"/>
    <xf numFmtId="0" fontId="6" fillId="0" borderId="0" xfId="0" applyFont="1" applyAlignment="1">
      <alignment wrapText="1"/>
    </xf>
    <xf numFmtId="0" fontId="6" fillId="0" borderId="0" xfId="0" applyFont="1" applyAlignment="1"/>
    <xf numFmtId="0" fontId="6" fillId="0" borderId="0" xfId="0" applyFont="1"/>
    <xf numFmtId="0" fontId="7" fillId="0" borderId="0" xfId="0" applyFont="1" applyAlignment="1"/>
    <xf numFmtId="0" fontId="7" fillId="0" borderId="0" xfId="0" applyFont="1"/>
    <xf numFmtId="0" fontId="7" fillId="0" borderId="0" xfId="0" applyFont="1" applyAlignment="1">
      <alignment horizontal="left" indent="1"/>
    </xf>
    <xf numFmtId="0" fontId="8" fillId="0" borderId="0" xfId="0" applyFont="1" applyFill="1" applyAlignment="1"/>
    <xf numFmtId="0" fontId="9" fillId="0" borderId="0" xfId="0" applyFont="1" applyFill="1" applyAlignment="1"/>
    <xf numFmtId="0" fontId="9" fillId="0" borderId="0" xfId="0" applyFont="1" applyFill="1"/>
    <xf numFmtId="0" fontId="10" fillId="0" borderId="0" xfId="0" applyFont="1" applyAlignment="1"/>
    <xf numFmtId="0" fontId="11" fillId="0" borderId="0" xfId="0" applyFont="1" applyAlignment="1"/>
    <xf numFmtId="0" fontId="10" fillId="0" borderId="0" xfId="0" quotePrefix="1" applyFont="1" applyAlignment="1"/>
    <xf numFmtId="0" fontId="8" fillId="0" borderId="0" xfId="0" quotePrefix="1" applyFont="1" applyAlignment="1"/>
    <xf numFmtId="0" fontId="12" fillId="0" borderId="0" xfId="0" applyFont="1" applyAlignment="1">
      <alignment horizontal="left" wrapText="1"/>
    </xf>
    <xf numFmtId="0" fontId="13" fillId="0" borderId="0" xfId="0" applyFont="1" applyAlignment="1"/>
    <xf numFmtId="0" fontId="13" fillId="0" borderId="0" xfId="0" applyFont="1" applyAlignment="1">
      <alignment horizontal="left"/>
    </xf>
    <xf numFmtId="0" fontId="13" fillId="0" borderId="1" xfId="0" applyFont="1" applyBorder="1" applyAlignment="1">
      <alignment horizontal="center"/>
    </xf>
    <xf numFmtId="0" fontId="13" fillId="0" borderId="0" xfId="0" applyFont="1" applyAlignment="1">
      <alignment horizontal="center"/>
    </xf>
    <xf numFmtId="0" fontId="14" fillId="0" borderId="0" xfId="0" applyFont="1" applyAlignment="1">
      <alignment wrapText="1"/>
    </xf>
    <xf numFmtId="0" fontId="11" fillId="0" borderId="0" xfId="0" applyFont="1"/>
    <xf numFmtId="9" fontId="11" fillId="0" borderId="0" xfId="0" applyNumberFormat="1" applyFont="1"/>
    <xf numFmtId="0" fontId="11" fillId="0" borderId="0" xfId="0" applyFont="1" applyAlignment="1">
      <alignment horizontal="left" wrapText="1" indent="1"/>
    </xf>
    <xf numFmtId="9" fontId="11" fillId="2" borderId="0" xfId="0" applyNumberFormat="1" applyFont="1" applyFill="1" applyAlignment="1">
      <alignment horizontal="left" indent="1"/>
    </xf>
    <xf numFmtId="164" fontId="11" fillId="2" borderId="0" xfId="2" applyNumberFormat="1" applyFont="1" applyFill="1"/>
    <xf numFmtId="164" fontId="11" fillId="0" borderId="0" xfId="2" applyNumberFormat="1" applyFont="1"/>
    <xf numFmtId="164" fontId="11" fillId="0" borderId="0" xfId="2" applyNumberFormat="1" applyFont="1" applyFill="1"/>
    <xf numFmtId="0" fontId="11" fillId="0" borderId="0" xfId="0" applyFont="1" applyFill="1" applyAlignment="1">
      <alignment horizontal="left" wrapText="1" indent="1"/>
    </xf>
    <xf numFmtId="0" fontId="11" fillId="0" borderId="0" xfId="0" applyFont="1" applyFill="1"/>
    <xf numFmtId="0" fontId="11" fillId="2" borderId="0" xfId="0" applyFont="1" applyFill="1"/>
    <xf numFmtId="0" fontId="15" fillId="0" borderId="0" xfId="0" applyFont="1" applyFill="1" applyBorder="1" applyAlignment="1">
      <alignment horizontal="left" wrapText="1" indent="1"/>
    </xf>
    <xf numFmtId="0" fontId="15" fillId="0" borderId="0" xfId="0" applyFont="1" applyBorder="1" applyAlignment="1">
      <alignment wrapText="1"/>
    </xf>
    <xf numFmtId="9" fontId="16" fillId="2" borderId="0" xfId="0" applyNumberFormat="1" applyFont="1" applyFill="1" applyBorder="1"/>
    <xf numFmtId="3" fontId="15" fillId="2" borderId="0" xfId="0" applyNumberFormat="1" applyFont="1" applyFill="1" applyBorder="1"/>
    <xf numFmtId="3" fontId="15" fillId="0" borderId="0" xfId="0" applyNumberFormat="1" applyFont="1" applyBorder="1"/>
    <xf numFmtId="0" fontId="11" fillId="0" borderId="0" xfId="0" applyFont="1" applyBorder="1"/>
    <xf numFmtId="9" fontId="15" fillId="2" borderId="0" xfId="0" applyNumberFormat="1" applyFont="1" applyFill="1" applyBorder="1"/>
    <xf numFmtId="0" fontId="11" fillId="0" borderId="0" xfId="0" applyFont="1" applyBorder="1" applyAlignment="1">
      <alignment horizontal="left" wrapText="1" indent="1"/>
    </xf>
    <xf numFmtId="0" fontId="11" fillId="0" borderId="0" xfId="0" applyFont="1" applyBorder="1" applyAlignment="1"/>
    <xf numFmtId="166" fontId="15" fillId="0" borderId="0" xfId="0" applyNumberFormat="1" applyFont="1" applyBorder="1"/>
    <xf numFmtId="0" fontId="11" fillId="0" borderId="2" xfId="0" applyFont="1" applyBorder="1" applyAlignment="1">
      <alignment horizontal="left" wrapText="1" indent="1"/>
    </xf>
    <xf numFmtId="0" fontId="11" fillId="0" borderId="2" xfId="0" applyFont="1" applyBorder="1" applyAlignment="1"/>
    <xf numFmtId="9" fontId="11" fillId="2" borderId="2" xfId="0" applyNumberFormat="1" applyFont="1" applyFill="1" applyBorder="1" applyAlignment="1">
      <alignment horizontal="left" indent="1"/>
    </xf>
    <xf numFmtId="164" fontId="11" fillId="2" borderId="2" xfId="2" applyNumberFormat="1" applyFont="1" applyFill="1" applyBorder="1"/>
    <xf numFmtId="164" fontId="11" fillId="0" borderId="2" xfId="2" applyNumberFormat="1" applyFont="1" applyBorder="1"/>
    <xf numFmtId="0" fontId="13" fillId="0" borderId="0" xfId="0" applyFont="1" applyAlignment="1">
      <alignment wrapText="1"/>
    </xf>
    <xf numFmtId="0" fontId="13" fillId="0" borderId="0" xfId="0" applyFont="1"/>
    <xf numFmtId="164" fontId="13" fillId="0" borderId="0" xfId="0" applyNumberFormat="1" applyFont="1"/>
    <xf numFmtId="0" fontId="11" fillId="0" borderId="0" xfId="0" applyFont="1" applyAlignment="1">
      <alignment wrapText="1"/>
    </xf>
    <xf numFmtId="9" fontId="11" fillId="0" borderId="0" xfId="0" applyNumberFormat="1" applyFont="1" applyFill="1" applyBorder="1" applyAlignment="1">
      <alignment horizontal="left" indent="1"/>
    </xf>
    <xf numFmtId="0" fontId="11" fillId="2" borderId="0" xfId="0" applyFont="1" applyFill="1" applyAlignment="1">
      <alignment wrapText="1"/>
    </xf>
    <xf numFmtId="0" fontId="11" fillId="0" borderId="0" xfId="0" applyFont="1" applyFill="1" applyAlignment="1">
      <alignment wrapText="1"/>
    </xf>
    <xf numFmtId="0" fontId="11" fillId="0" borderId="0" xfId="0" applyFont="1" applyFill="1" applyAlignment="1"/>
    <xf numFmtId="9" fontId="11" fillId="0" borderId="0" xfId="0" applyNumberFormat="1" applyFont="1" applyFill="1" applyAlignment="1">
      <alignment horizontal="left" indent="1"/>
    </xf>
    <xf numFmtId="0" fontId="12" fillId="0" borderId="0" xfId="0" applyFont="1" applyAlignment="1"/>
    <xf numFmtId="0" fontId="17" fillId="0" borderId="0" xfId="0" applyFont="1" applyAlignment="1"/>
    <xf numFmtId="9" fontId="11" fillId="2" borderId="0" xfId="0" applyNumberFormat="1" applyFont="1" applyFill="1" applyBorder="1"/>
    <xf numFmtId="164" fontId="11" fillId="2" borderId="0" xfId="2" applyNumberFormat="1" applyFont="1" applyFill="1" applyBorder="1"/>
    <xf numFmtId="164" fontId="11" fillId="0" borderId="0" xfId="2" applyNumberFormat="1" applyFont="1" applyBorder="1"/>
    <xf numFmtId="0" fontId="11" fillId="0" borderId="0" xfId="0" applyFont="1" applyBorder="1" applyAlignment="1">
      <alignment wrapText="1"/>
    </xf>
    <xf numFmtId="0" fontId="11" fillId="2" borderId="2" xfId="0" applyFont="1" applyFill="1" applyBorder="1" applyAlignment="1">
      <alignment wrapText="1"/>
    </xf>
    <xf numFmtId="9" fontId="11" fillId="2" borderId="2" xfId="0" applyNumberFormat="1" applyFont="1" applyFill="1" applyBorder="1"/>
    <xf numFmtId="0" fontId="13" fillId="0" borderId="0" xfId="0" applyFont="1" applyFill="1" applyAlignment="1">
      <alignment wrapText="1"/>
    </xf>
    <xf numFmtId="0" fontId="13" fillId="0" borderId="0" xfId="0" applyFont="1" applyFill="1" applyAlignment="1"/>
    <xf numFmtId="0" fontId="13" fillId="0" borderId="0" xfId="0" applyFont="1" applyFill="1"/>
    <xf numFmtId="164" fontId="13" fillId="0" borderId="0" xfId="2" applyNumberFormat="1" applyFont="1" applyFill="1"/>
    <xf numFmtId="9" fontId="11" fillId="0" borderId="0" xfId="9" applyFont="1"/>
    <xf numFmtId="0" fontId="12" fillId="0" borderId="0" xfId="0" applyFont="1" applyAlignment="1">
      <alignment wrapText="1"/>
    </xf>
    <xf numFmtId="165" fontId="18" fillId="2" borderId="0" xfId="0" applyNumberFormat="1" applyFont="1" applyFill="1" applyBorder="1" applyAlignment="1"/>
    <xf numFmtId="164" fontId="11" fillId="0" borderId="0" xfId="0" applyNumberFormat="1" applyFont="1"/>
    <xf numFmtId="0" fontId="18" fillId="0" borderId="0" xfId="0" applyFont="1" applyBorder="1" applyAlignment="1">
      <alignment wrapText="1"/>
    </xf>
    <xf numFmtId="6" fontId="18" fillId="0" borderId="3" xfId="1" applyNumberFormat="1" applyFont="1" applyBorder="1" applyAlignment="1"/>
    <xf numFmtId="0" fontId="19" fillId="0" borderId="0" xfId="0" applyFont="1" applyAlignment="1">
      <alignment horizontal="left" wrapText="1" indent="1"/>
    </xf>
    <xf numFmtId="0" fontId="19" fillId="0" borderId="0" xfId="0" applyFont="1" applyFill="1" applyAlignment="1">
      <alignment horizontal="left" indent="1"/>
    </xf>
    <xf numFmtId="0" fontId="19" fillId="0" borderId="0" xfId="0" applyFont="1" applyAlignment="1">
      <alignment horizontal="left" indent="1"/>
    </xf>
    <xf numFmtId="0" fontId="19" fillId="0" borderId="0" xfId="0" applyFont="1"/>
    <xf numFmtId="0" fontId="18" fillId="0" borderId="0" xfId="0" applyFont="1" applyAlignment="1">
      <alignment horizontal="left" wrapText="1"/>
    </xf>
    <xf numFmtId="0" fontId="19" fillId="0" borderId="0" xfId="0" applyFont="1" applyAlignment="1">
      <alignment horizontal="left"/>
    </xf>
    <xf numFmtId="0" fontId="19" fillId="0" borderId="0" xfId="0" applyFont="1" applyAlignment="1"/>
    <xf numFmtId="0" fontId="19" fillId="0" borderId="0" xfId="0" applyFont="1" applyAlignment="1">
      <alignment vertical="top"/>
    </xf>
    <xf numFmtId="0" fontId="19" fillId="0" borderId="0" xfId="0" applyFont="1" applyAlignment="1">
      <alignment horizontal="left" wrapText="1" indent="2"/>
    </xf>
    <xf numFmtId="0" fontId="20" fillId="0" borderId="0" xfId="0" applyFont="1" applyAlignment="1">
      <alignment horizontal="left" wrapText="1" indent="2"/>
    </xf>
    <xf numFmtId="0" fontId="18" fillId="0" borderId="0" xfId="0" applyFont="1" applyFill="1" applyAlignment="1">
      <alignment wrapText="1"/>
    </xf>
    <xf numFmtId="0" fontId="19" fillId="0" borderId="0" xfId="0" applyFont="1" applyAlignment="1">
      <alignment vertical="top" wrapText="1"/>
    </xf>
    <xf numFmtId="0" fontId="19" fillId="0" borderId="0" xfId="0" applyFont="1" applyAlignment="1">
      <alignment wrapText="1"/>
    </xf>
  </cellXfs>
  <cellStyles count="12">
    <cellStyle name="Comma" xfId="1" builtinId="3"/>
    <cellStyle name="Currency" xfId="2" builtinId="4"/>
    <cellStyle name="Followed Hyperlink" xfId="4" builtinId="9" hidden="1"/>
    <cellStyle name="Followed Hyperlink" xfId="6" builtinId="9" hidden="1"/>
    <cellStyle name="Followed Hyperlink" xfId="8" builtinId="9" hidden="1"/>
    <cellStyle name="Followed Hyperlink" xfId="11" builtinId="9" hidden="1"/>
    <cellStyle name="Hyperlink" xfId="3" builtinId="8" hidden="1"/>
    <cellStyle name="Hyperlink" xfId="5" builtinId="8" hidden="1"/>
    <cellStyle name="Hyperlink" xfId="7" builtinId="8" hidden="1"/>
    <cellStyle name="Hyperlink" xfId="10" builtinId="8" hidden="1"/>
    <cellStyle name="Normal" xfId="0" builtinId="0"/>
    <cellStyle name="Percent"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8"/>
  <sheetViews>
    <sheetView showGridLines="0" tabSelected="1" zoomScale="80" zoomScaleNormal="80" zoomScalePageLayoutView="80" workbookViewId="0"/>
  </sheetViews>
  <sheetFormatPr defaultColWidth="8.85546875" defaultRowHeight="15" x14ac:dyDescent="0.25"/>
  <cols>
    <col min="1" max="1" width="55.42578125" style="84" customWidth="1"/>
    <col min="2" max="2" width="21.28515625" style="78" bestFit="1" customWidth="1"/>
    <col min="3" max="3" width="11" style="75" customWidth="1"/>
    <col min="4" max="8" width="11.42578125" style="75" bestFit="1" customWidth="1"/>
    <col min="9" max="16384" width="8.85546875" style="75"/>
  </cols>
  <sheetData>
    <row r="1" spans="1:8" s="3" customFormat="1" ht="18.75" x14ac:dyDescent="0.3">
      <c r="A1" s="1" t="s">
        <v>78</v>
      </c>
      <c r="B1" s="2"/>
    </row>
    <row r="2" spans="1:8" s="3" customFormat="1" ht="18.75" x14ac:dyDescent="0.3">
      <c r="A2" s="4" t="s">
        <v>74</v>
      </c>
      <c r="B2" s="2"/>
    </row>
    <row r="3" spans="1:8" s="5" customFormat="1" x14ac:dyDescent="0.25">
      <c r="A3" s="4" t="s">
        <v>79</v>
      </c>
      <c r="B3" s="4"/>
    </row>
    <row r="4" spans="1:8" s="5" customFormat="1" x14ac:dyDescent="0.25">
      <c r="A4" s="6" t="s">
        <v>51</v>
      </c>
      <c r="B4" s="4"/>
    </row>
    <row r="5" spans="1:8" s="9" customFormat="1" x14ac:dyDescent="0.25">
      <c r="A5" s="7" t="s">
        <v>40</v>
      </c>
      <c r="B5" s="8"/>
    </row>
    <row r="6" spans="1:8" s="9" customFormat="1" x14ac:dyDescent="0.25">
      <c r="A6" s="7" t="s">
        <v>41</v>
      </c>
      <c r="B6" s="8"/>
    </row>
    <row r="7" spans="1:8" s="11" customFormat="1" x14ac:dyDescent="0.25">
      <c r="A7" s="10" t="s">
        <v>28</v>
      </c>
    </row>
    <row r="8" spans="1:8" s="11" customFormat="1" x14ac:dyDescent="0.25">
      <c r="A8" s="10" t="s">
        <v>80</v>
      </c>
    </row>
    <row r="9" spans="1:8" s="11" customFormat="1" x14ac:dyDescent="0.25">
      <c r="A9" s="12" t="s">
        <v>53</v>
      </c>
    </row>
    <row r="10" spans="1:8" s="11" customFormat="1" x14ac:dyDescent="0.25">
      <c r="A10" s="12" t="s">
        <v>54</v>
      </c>
    </row>
    <row r="11" spans="1:8" s="11" customFormat="1" x14ac:dyDescent="0.25">
      <c r="A11" s="12" t="s">
        <v>27</v>
      </c>
    </row>
    <row r="12" spans="1:8" s="11" customFormat="1" x14ac:dyDescent="0.25">
      <c r="A12" s="13"/>
    </row>
    <row r="13" spans="1:8" s="18" customFormat="1" ht="18" thickBot="1" x14ac:dyDescent="0.35">
      <c r="A13" s="14" t="s">
        <v>12</v>
      </c>
      <c r="B13" s="15"/>
      <c r="C13" s="16"/>
      <c r="D13" s="17" t="s">
        <v>1</v>
      </c>
      <c r="E13" s="17" t="s">
        <v>2</v>
      </c>
      <c r="F13" s="17" t="s">
        <v>3</v>
      </c>
      <c r="G13" s="17" t="s">
        <v>4</v>
      </c>
      <c r="H13" s="17" t="s">
        <v>5</v>
      </c>
    </row>
    <row r="14" spans="1:8" s="20" customFormat="1" ht="15.75" thickTop="1" x14ac:dyDescent="0.25">
      <c r="A14" s="19" t="s">
        <v>7</v>
      </c>
      <c r="B14" s="11"/>
      <c r="E14" s="21"/>
    </row>
    <row r="15" spans="1:8" s="20" customFormat="1" ht="45" x14ac:dyDescent="0.25">
      <c r="A15" s="22" t="s">
        <v>81</v>
      </c>
      <c r="B15" s="11" t="s">
        <v>16</v>
      </c>
      <c r="C15" s="23">
        <v>0.03</v>
      </c>
      <c r="D15" s="24">
        <v>200000</v>
      </c>
      <c r="E15" s="25">
        <f>D15*(1+$C15)</f>
        <v>206000</v>
      </c>
      <c r="F15" s="25">
        <f>E15*(1+$C15)</f>
        <v>212180</v>
      </c>
      <c r="G15" s="25">
        <f>F15*(1+$C15)</f>
        <v>218545.4</v>
      </c>
      <c r="H15" s="25">
        <f>G15*(1+$C15)</f>
        <v>225101.76199999999</v>
      </c>
    </row>
    <row r="16" spans="1:8" s="20" customFormat="1" ht="30" x14ac:dyDescent="0.25">
      <c r="A16" s="22" t="s">
        <v>44</v>
      </c>
      <c r="B16" s="11"/>
      <c r="C16" s="23">
        <v>0.4</v>
      </c>
      <c r="D16" s="26">
        <f>D15*($C16)</f>
        <v>80000</v>
      </c>
      <c r="E16" s="26">
        <f>E15*($C16)</f>
        <v>82400</v>
      </c>
      <c r="F16" s="26">
        <f>F15*($C16)</f>
        <v>84872</v>
      </c>
      <c r="G16" s="26">
        <f>G15*($C16)</f>
        <v>87418.16</v>
      </c>
      <c r="H16" s="26">
        <f>H15*($C16)</f>
        <v>90040.704800000007</v>
      </c>
    </row>
    <row r="17" spans="1:8" s="20" customFormat="1" ht="60" x14ac:dyDescent="0.25">
      <c r="A17" s="27" t="s">
        <v>82</v>
      </c>
      <c r="B17" s="11"/>
      <c r="C17" s="28"/>
      <c r="D17" s="29">
        <v>1</v>
      </c>
      <c r="E17" s="20">
        <f>D17</f>
        <v>1</v>
      </c>
      <c r="F17" s="20">
        <f t="shared" ref="F17:H17" si="0">E17</f>
        <v>1</v>
      </c>
      <c r="G17" s="20">
        <f t="shared" si="0"/>
        <v>1</v>
      </c>
      <c r="H17" s="20">
        <f t="shared" si="0"/>
        <v>1</v>
      </c>
    </row>
    <row r="18" spans="1:8" s="35" customFormat="1" ht="26.25" x14ac:dyDescent="0.25">
      <c r="A18" s="30" t="s">
        <v>58</v>
      </c>
      <c r="B18" s="31"/>
      <c r="C18" s="32">
        <v>-0.01</v>
      </c>
      <c r="D18" s="33">
        <v>1040</v>
      </c>
      <c r="E18" s="34">
        <f>D18*(1+$C18)</f>
        <v>1029.5999999999999</v>
      </c>
      <c r="F18" s="34">
        <f t="shared" ref="F18:H19" si="1">E18*(1+$C18)</f>
        <v>1019.3039999999999</v>
      </c>
      <c r="G18" s="34">
        <f t="shared" si="1"/>
        <v>1009.1109599999999</v>
      </c>
      <c r="H18" s="34">
        <f t="shared" si="1"/>
        <v>999.01985039999988</v>
      </c>
    </row>
    <row r="19" spans="1:8" s="35" customFormat="1" x14ac:dyDescent="0.25">
      <c r="A19" s="30" t="s">
        <v>59</v>
      </c>
      <c r="B19" s="31"/>
      <c r="C19" s="36">
        <v>0.03</v>
      </c>
      <c r="D19" s="33">
        <v>100</v>
      </c>
      <c r="E19" s="34">
        <f>D19*(1+$C19)</f>
        <v>103</v>
      </c>
      <c r="F19" s="34">
        <f t="shared" si="1"/>
        <v>106.09</v>
      </c>
      <c r="G19" s="34">
        <f t="shared" si="1"/>
        <v>109.2727</v>
      </c>
      <c r="H19" s="34">
        <f t="shared" si="1"/>
        <v>112.550881</v>
      </c>
    </row>
    <row r="20" spans="1:8" s="35" customFormat="1" x14ac:dyDescent="0.25">
      <c r="A20" s="37" t="s">
        <v>6</v>
      </c>
      <c r="B20" s="38"/>
      <c r="C20" s="38"/>
      <c r="D20" s="39">
        <f>(D15+D16)*(D17)+(D18*D19)</f>
        <v>384000</v>
      </c>
      <c r="E20" s="39">
        <f t="shared" ref="E20:H20" si="2">(E15+E16)*(E17)+(E18*E19)</f>
        <v>394448.8</v>
      </c>
      <c r="F20" s="39">
        <f t="shared" si="2"/>
        <v>405189.96135999996</v>
      </c>
      <c r="G20" s="39">
        <f t="shared" si="2"/>
        <v>416231.839198792</v>
      </c>
      <c r="H20" s="39">
        <f t="shared" si="2"/>
        <v>427583.03109900816</v>
      </c>
    </row>
    <row r="21" spans="1:8" s="20" customFormat="1" x14ac:dyDescent="0.25">
      <c r="A21" s="40" t="s">
        <v>0</v>
      </c>
      <c r="B21" s="41" t="s">
        <v>16</v>
      </c>
      <c r="C21" s="42">
        <v>0.03</v>
      </c>
      <c r="D21" s="43">
        <v>15000</v>
      </c>
      <c r="E21" s="44">
        <f>D21*(1+$C21)</f>
        <v>15450</v>
      </c>
      <c r="F21" s="44">
        <f t="shared" ref="F21:H21" si="3">E21*(1+$C21)</f>
        <v>15913.5</v>
      </c>
      <c r="G21" s="44">
        <f t="shared" si="3"/>
        <v>16390.904999999999</v>
      </c>
      <c r="H21" s="44">
        <f t="shared" si="3"/>
        <v>16882.632149999998</v>
      </c>
    </row>
    <row r="22" spans="1:8" s="46" customFormat="1" x14ac:dyDescent="0.25">
      <c r="A22" s="45" t="s">
        <v>8</v>
      </c>
      <c r="B22" s="15"/>
      <c r="D22" s="47">
        <f>SUM(D20:D21)</f>
        <v>399000</v>
      </c>
      <c r="E22" s="47">
        <f t="shared" ref="E22:H22" si="4">SUM(E20:E21)</f>
        <v>409898.8</v>
      </c>
      <c r="F22" s="47">
        <f t="shared" si="4"/>
        <v>421103.46135999996</v>
      </c>
      <c r="G22" s="47">
        <f t="shared" si="4"/>
        <v>432622.74419879203</v>
      </c>
      <c r="H22" s="47">
        <f t="shared" si="4"/>
        <v>444465.66324900818</v>
      </c>
    </row>
    <row r="23" spans="1:8" s="20" customFormat="1" x14ac:dyDescent="0.25">
      <c r="A23" s="48"/>
      <c r="B23" s="11"/>
    </row>
    <row r="24" spans="1:8" s="20" customFormat="1" x14ac:dyDescent="0.25">
      <c r="A24" s="48" t="s">
        <v>9</v>
      </c>
      <c r="B24" s="11"/>
    </row>
    <row r="25" spans="1:8" s="20" customFormat="1" ht="30" x14ac:dyDescent="0.25">
      <c r="A25" s="48" t="s">
        <v>60</v>
      </c>
      <c r="B25" s="11"/>
      <c r="C25" s="49"/>
      <c r="D25" s="24">
        <v>30000</v>
      </c>
      <c r="E25" s="25"/>
      <c r="F25" s="25"/>
      <c r="G25" s="25"/>
      <c r="H25" s="25"/>
    </row>
    <row r="26" spans="1:8" s="20" customFormat="1" x14ac:dyDescent="0.25">
      <c r="A26" s="48" t="s">
        <v>10</v>
      </c>
      <c r="B26" s="11" t="s">
        <v>15</v>
      </c>
      <c r="C26" s="23">
        <v>0.03</v>
      </c>
      <c r="D26" s="24">
        <v>10000</v>
      </c>
      <c r="E26" s="25">
        <f>D26*(1+$C26)</f>
        <v>10300</v>
      </c>
      <c r="F26" s="25">
        <f t="shared" ref="F26" si="5">E26*(1+$C26)</f>
        <v>10609</v>
      </c>
      <c r="G26" s="25">
        <f t="shared" ref="G26" si="6">F26*(1+$C26)</f>
        <v>10927.27</v>
      </c>
      <c r="H26" s="25">
        <f t="shared" ref="H26" si="7">G26*(1+$C26)</f>
        <v>11255.088100000001</v>
      </c>
    </row>
    <row r="27" spans="1:8" s="20" customFormat="1" x14ac:dyDescent="0.25">
      <c r="A27" s="48" t="s">
        <v>11</v>
      </c>
      <c r="B27" s="11" t="s">
        <v>15</v>
      </c>
      <c r="C27" s="23">
        <v>0.03</v>
      </c>
      <c r="D27" s="24">
        <v>15000</v>
      </c>
      <c r="E27" s="25">
        <f>D27*(1+$C27)</f>
        <v>15450</v>
      </c>
      <c r="F27" s="25">
        <f t="shared" ref="F27:H27" si="8">E27*(1+$C27)</f>
        <v>15913.5</v>
      </c>
      <c r="G27" s="25">
        <f t="shared" si="8"/>
        <v>16390.904999999999</v>
      </c>
      <c r="H27" s="25">
        <f t="shared" si="8"/>
        <v>16882.632149999998</v>
      </c>
    </row>
    <row r="28" spans="1:8" s="20" customFormat="1" x14ac:dyDescent="0.25">
      <c r="A28" s="50" t="s">
        <v>76</v>
      </c>
      <c r="B28" s="11"/>
      <c r="C28" s="23">
        <v>0.03</v>
      </c>
      <c r="D28" s="24">
        <v>0</v>
      </c>
      <c r="E28" s="25">
        <f>D28*(1+$C28)</f>
        <v>0</v>
      </c>
      <c r="F28" s="25">
        <f t="shared" ref="F28" si="9">E28*(1+$C28)</f>
        <v>0</v>
      </c>
      <c r="G28" s="25">
        <f t="shared" ref="G28" si="10">F28*(1+$C28)</f>
        <v>0</v>
      </c>
      <c r="H28" s="25">
        <f t="shared" ref="H28" si="11">G28*(1+$C28)</f>
        <v>0</v>
      </c>
    </row>
    <row r="29" spans="1:8" s="28" customFormat="1" x14ac:dyDescent="0.25">
      <c r="A29" s="51"/>
      <c r="B29" s="52"/>
      <c r="C29" s="53"/>
      <c r="D29" s="26"/>
      <c r="E29" s="26"/>
      <c r="F29" s="26"/>
      <c r="G29" s="26"/>
      <c r="H29" s="26"/>
    </row>
    <row r="30" spans="1:8" s="46" customFormat="1" x14ac:dyDescent="0.25">
      <c r="A30" s="45" t="s">
        <v>14</v>
      </c>
      <c r="B30" s="15"/>
      <c r="D30" s="47">
        <f>SUM(D22:D29)</f>
        <v>454000</v>
      </c>
      <c r="E30" s="47">
        <f>SUM(E22:E29)</f>
        <v>435648.8</v>
      </c>
      <c r="F30" s="47">
        <f>SUM(F22:F29)</f>
        <v>447625.96135999996</v>
      </c>
      <c r="G30" s="47">
        <f>SUM(G22:G29)</f>
        <v>459940.91919879208</v>
      </c>
      <c r="H30" s="47">
        <f>SUM(H22:H29)</f>
        <v>472603.3834990082</v>
      </c>
    </row>
    <row r="31" spans="1:8" s="20" customFormat="1" x14ac:dyDescent="0.25">
      <c r="A31" s="48"/>
      <c r="B31" s="11"/>
    </row>
    <row r="32" spans="1:8" s="28" customFormat="1" ht="17.25" x14ac:dyDescent="0.3">
      <c r="A32" s="54" t="s">
        <v>55</v>
      </c>
      <c r="B32" s="11"/>
      <c r="C32" s="20"/>
      <c r="D32" s="20"/>
    </row>
    <row r="33" spans="1:8" s="28" customFormat="1" x14ac:dyDescent="0.25">
      <c r="A33" s="55" t="s">
        <v>52</v>
      </c>
      <c r="B33" s="11"/>
      <c r="C33" s="20"/>
      <c r="D33" s="20"/>
    </row>
    <row r="34" spans="1:8" s="28" customFormat="1" ht="45" x14ac:dyDescent="0.25">
      <c r="A34" s="48" t="s">
        <v>83</v>
      </c>
      <c r="B34" s="38" t="s">
        <v>17</v>
      </c>
      <c r="C34" s="56">
        <v>0.03</v>
      </c>
      <c r="D34" s="57">
        <v>40000</v>
      </c>
      <c r="E34" s="58">
        <f t="shared" ref="E34:E49" si="12">D34*(1+$C34)</f>
        <v>41200</v>
      </c>
      <c r="F34" s="58">
        <f t="shared" ref="F34:H35" si="13">E34*(1+$C34)</f>
        <v>42436</v>
      </c>
      <c r="G34" s="58">
        <f t="shared" si="13"/>
        <v>43709.08</v>
      </c>
      <c r="H34" s="58">
        <f t="shared" si="13"/>
        <v>45020.352400000003</v>
      </c>
    </row>
    <row r="35" spans="1:8" s="28" customFormat="1" ht="30" x14ac:dyDescent="0.25">
      <c r="A35" s="48" t="s">
        <v>62</v>
      </c>
      <c r="B35" s="38" t="s">
        <v>17</v>
      </c>
      <c r="C35" s="56">
        <v>0.03</v>
      </c>
      <c r="D35" s="57">
        <v>40000</v>
      </c>
      <c r="E35" s="58">
        <f t="shared" si="12"/>
        <v>41200</v>
      </c>
      <c r="F35" s="58">
        <f t="shared" si="13"/>
        <v>42436</v>
      </c>
      <c r="G35" s="58">
        <f t="shared" si="13"/>
        <v>43709.08</v>
      </c>
      <c r="H35" s="58">
        <f t="shared" si="13"/>
        <v>45020.352400000003</v>
      </c>
    </row>
    <row r="36" spans="1:8" s="28" customFormat="1" ht="30" x14ac:dyDescent="0.25">
      <c r="A36" s="48" t="s">
        <v>61</v>
      </c>
      <c r="B36" s="38" t="s">
        <v>17</v>
      </c>
      <c r="C36" s="56">
        <v>0.03</v>
      </c>
      <c r="D36" s="57">
        <v>40000</v>
      </c>
      <c r="E36" s="58">
        <f t="shared" si="12"/>
        <v>41200</v>
      </c>
      <c r="F36" s="58">
        <f t="shared" ref="F36" si="14">E36*(1+$C36)</f>
        <v>42436</v>
      </c>
      <c r="G36" s="58">
        <f t="shared" ref="G36" si="15">F36*(1+$C36)</f>
        <v>43709.08</v>
      </c>
      <c r="H36" s="58">
        <f t="shared" ref="H36" si="16">G36*(1+$C36)</f>
        <v>45020.352400000003</v>
      </c>
    </row>
    <row r="37" spans="1:8" s="28" customFormat="1" ht="30" x14ac:dyDescent="0.25">
      <c r="A37" s="48" t="s">
        <v>84</v>
      </c>
      <c r="B37" s="38" t="s">
        <v>17</v>
      </c>
      <c r="C37" s="56">
        <v>0.03</v>
      </c>
      <c r="D37" s="57">
        <v>40000</v>
      </c>
      <c r="E37" s="58">
        <f t="shared" si="12"/>
        <v>41200</v>
      </c>
      <c r="F37" s="58">
        <f t="shared" ref="F37" si="17">E37*(1+$C37)</f>
        <v>42436</v>
      </c>
      <c r="G37" s="58">
        <f t="shared" ref="G37" si="18">F37*(1+$C37)</f>
        <v>43709.08</v>
      </c>
      <c r="H37" s="58">
        <f t="shared" ref="H37" si="19">G37*(1+$C37)</f>
        <v>45020.352400000003</v>
      </c>
    </row>
    <row r="38" spans="1:8" s="28" customFormat="1" x14ac:dyDescent="0.25">
      <c r="A38" s="48" t="s">
        <v>63</v>
      </c>
      <c r="B38" s="38" t="s">
        <v>17</v>
      </c>
      <c r="C38" s="56">
        <v>0.03</v>
      </c>
      <c r="D38" s="57">
        <v>40000</v>
      </c>
      <c r="E38" s="58">
        <f t="shared" si="12"/>
        <v>41200</v>
      </c>
      <c r="F38" s="58">
        <f t="shared" ref="F38:H38" si="20">E38*(1+$C38)</f>
        <v>42436</v>
      </c>
      <c r="G38" s="58">
        <f t="shared" si="20"/>
        <v>43709.08</v>
      </c>
      <c r="H38" s="58">
        <f t="shared" si="20"/>
        <v>45020.352400000003</v>
      </c>
    </row>
    <row r="39" spans="1:8" s="28" customFormat="1" ht="30" x14ac:dyDescent="0.25">
      <c r="A39" s="48" t="s">
        <v>64</v>
      </c>
      <c r="B39" s="38" t="s">
        <v>17</v>
      </c>
      <c r="C39" s="56">
        <v>0.03</v>
      </c>
      <c r="D39" s="57">
        <v>40000</v>
      </c>
      <c r="E39" s="58">
        <f t="shared" si="12"/>
        <v>41200</v>
      </c>
      <c r="F39" s="58">
        <f t="shared" ref="F39:H39" si="21">E39*(1+$C39)</f>
        <v>42436</v>
      </c>
      <c r="G39" s="58">
        <f t="shared" si="21"/>
        <v>43709.08</v>
      </c>
      <c r="H39" s="58">
        <f t="shared" si="21"/>
        <v>45020.352400000003</v>
      </c>
    </row>
    <row r="40" spans="1:8" s="28" customFormat="1" ht="30" x14ac:dyDescent="0.25">
      <c r="A40" s="48" t="s">
        <v>39</v>
      </c>
      <c r="B40" s="38" t="s">
        <v>17</v>
      </c>
      <c r="C40" s="56">
        <v>0.03</v>
      </c>
      <c r="D40" s="57">
        <v>40000</v>
      </c>
      <c r="E40" s="58">
        <f t="shared" si="12"/>
        <v>41200</v>
      </c>
      <c r="F40" s="58">
        <f t="shared" ref="F40:F41" si="22">E40*(1+$C40)</f>
        <v>42436</v>
      </c>
      <c r="G40" s="58">
        <f t="shared" ref="G40:G41" si="23">F40*(1+$C40)</f>
        <v>43709.08</v>
      </c>
      <c r="H40" s="58">
        <f t="shared" ref="H40:H41" si="24">G40*(1+$C40)</f>
        <v>45020.352400000003</v>
      </c>
    </row>
    <row r="41" spans="1:8" s="28" customFormat="1" ht="45" x14ac:dyDescent="0.25">
      <c r="A41" s="48" t="s">
        <v>66</v>
      </c>
      <c r="B41" s="38" t="s">
        <v>17</v>
      </c>
      <c r="C41" s="56">
        <v>0.03</v>
      </c>
      <c r="D41" s="57">
        <v>40000</v>
      </c>
      <c r="E41" s="58">
        <f t="shared" si="12"/>
        <v>41200</v>
      </c>
      <c r="F41" s="58">
        <f t="shared" si="22"/>
        <v>42436</v>
      </c>
      <c r="G41" s="58">
        <f t="shared" si="23"/>
        <v>43709.08</v>
      </c>
      <c r="H41" s="58">
        <f t="shared" si="24"/>
        <v>45020.352400000003</v>
      </c>
    </row>
    <row r="42" spans="1:8" s="28" customFormat="1" ht="45" x14ac:dyDescent="0.25">
      <c r="A42" s="48" t="s">
        <v>67</v>
      </c>
      <c r="B42" s="38" t="s">
        <v>17</v>
      </c>
      <c r="C42" s="56">
        <v>0.03</v>
      </c>
      <c r="D42" s="57">
        <v>40000</v>
      </c>
      <c r="E42" s="58">
        <f t="shared" si="12"/>
        <v>41200</v>
      </c>
      <c r="F42" s="58">
        <f>E42*(1+$C42)</f>
        <v>42436</v>
      </c>
      <c r="G42" s="58">
        <f>F42*(1+$C42)</f>
        <v>43709.08</v>
      </c>
      <c r="H42" s="58">
        <f>G42*(1+$C42)</f>
        <v>45020.352400000003</v>
      </c>
    </row>
    <row r="43" spans="1:8" s="28" customFormat="1" ht="30" x14ac:dyDescent="0.25">
      <c r="A43" s="48" t="s">
        <v>71</v>
      </c>
      <c r="B43" s="38" t="s">
        <v>17</v>
      </c>
      <c r="C43" s="56">
        <v>0.03</v>
      </c>
      <c r="D43" s="57">
        <v>40000</v>
      </c>
      <c r="E43" s="58">
        <f t="shared" si="12"/>
        <v>41200</v>
      </c>
      <c r="F43" s="58">
        <f t="shared" ref="F43:H43" si="25">E43*(1+$C43)</f>
        <v>42436</v>
      </c>
      <c r="G43" s="58">
        <f t="shared" si="25"/>
        <v>43709.08</v>
      </c>
      <c r="H43" s="58">
        <f t="shared" si="25"/>
        <v>45020.352400000003</v>
      </c>
    </row>
    <row r="44" spans="1:8" s="28" customFormat="1" ht="30" x14ac:dyDescent="0.25">
      <c r="A44" s="48" t="s">
        <v>70</v>
      </c>
      <c r="B44" s="38" t="s">
        <v>17</v>
      </c>
      <c r="C44" s="56">
        <v>0.03</v>
      </c>
      <c r="D44" s="57">
        <v>40000</v>
      </c>
      <c r="E44" s="58">
        <f t="shared" si="12"/>
        <v>41200</v>
      </c>
      <c r="F44" s="58">
        <f t="shared" ref="F44" si="26">E44*(1+$C44)</f>
        <v>42436</v>
      </c>
      <c r="G44" s="58">
        <f t="shared" ref="G44" si="27">F44*(1+$C44)</f>
        <v>43709.08</v>
      </c>
      <c r="H44" s="58">
        <f t="shared" ref="H44" si="28">G44*(1+$C44)</f>
        <v>45020.352400000003</v>
      </c>
    </row>
    <row r="45" spans="1:8" s="28" customFormat="1" ht="30" x14ac:dyDescent="0.25">
      <c r="A45" s="48" t="s">
        <v>29</v>
      </c>
      <c r="B45" s="38" t="s">
        <v>17</v>
      </c>
      <c r="C45" s="56">
        <v>0.03</v>
      </c>
      <c r="D45" s="57">
        <v>40000</v>
      </c>
      <c r="E45" s="58">
        <f t="shared" si="12"/>
        <v>41200</v>
      </c>
      <c r="F45" s="58">
        <f t="shared" ref="F45" si="29">E45*(1+$C45)</f>
        <v>42436</v>
      </c>
      <c r="G45" s="58">
        <f t="shared" ref="G45" si="30">F45*(1+$C45)</f>
        <v>43709.08</v>
      </c>
      <c r="H45" s="58">
        <f t="shared" ref="H45" si="31">G45*(1+$C45)</f>
        <v>45020.352400000003</v>
      </c>
    </row>
    <row r="46" spans="1:8" s="28" customFormat="1" ht="30" x14ac:dyDescent="0.25">
      <c r="A46" s="59" t="s">
        <v>85</v>
      </c>
      <c r="B46" s="38" t="s">
        <v>17</v>
      </c>
      <c r="C46" s="56">
        <v>0.03</v>
      </c>
      <c r="D46" s="57">
        <v>40000</v>
      </c>
      <c r="E46" s="58">
        <f t="shared" si="12"/>
        <v>41200</v>
      </c>
      <c r="F46" s="58">
        <f t="shared" ref="F46:F47" si="32">E46*(1+$C46)</f>
        <v>42436</v>
      </c>
      <c r="G46" s="58">
        <f t="shared" ref="G46:G47" si="33">F46*(1+$C46)</f>
        <v>43709.08</v>
      </c>
      <c r="H46" s="58">
        <f t="shared" ref="H46:H47" si="34">G46*(1+$C46)</f>
        <v>45020.352400000003</v>
      </c>
    </row>
    <row r="47" spans="1:8" s="28" customFormat="1" x14ac:dyDescent="0.25">
      <c r="A47" s="59" t="s">
        <v>86</v>
      </c>
      <c r="B47" s="38" t="s">
        <v>17</v>
      </c>
      <c r="C47" s="56">
        <v>0.03</v>
      </c>
      <c r="D47" s="57">
        <v>40000</v>
      </c>
      <c r="E47" s="58">
        <f t="shared" si="12"/>
        <v>41200</v>
      </c>
      <c r="F47" s="58">
        <f t="shared" si="32"/>
        <v>42436</v>
      </c>
      <c r="G47" s="58">
        <f t="shared" si="33"/>
        <v>43709.08</v>
      </c>
      <c r="H47" s="58">
        <f t="shared" si="34"/>
        <v>45020.352400000003</v>
      </c>
    </row>
    <row r="48" spans="1:8" s="28" customFormat="1" ht="30" x14ac:dyDescent="0.25">
      <c r="A48" s="59" t="s">
        <v>73</v>
      </c>
      <c r="B48" s="38" t="s">
        <v>17</v>
      </c>
      <c r="C48" s="56">
        <v>0.03</v>
      </c>
      <c r="D48" s="57">
        <v>40000</v>
      </c>
      <c r="E48" s="58">
        <f t="shared" si="12"/>
        <v>41200</v>
      </c>
      <c r="F48" s="58">
        <f t="shared" ref="F48:H48" si="35">E48*(1+$C48)</f>
        <v>42436</v>
      </c>
      <c r="G48" s="58">
        <f t="shared" si="35"/>
        <v>43709.08</v>
      </c>
      <c r="H48" s="58">
        <f t="shared" si="35"/>
        <v>45020.352400000003</v>
      </c>
    </row>
    <row r="49" spans="1:8" s="28" customFormat="1" x14ac:dyDescent="0.25">
      <c r="A49" s="60" t="s">
        <v>77</v>
      </c>
      <c r="B49" s="41" t="s">
        <v>17</v>
      </c>
      <c r="C49" s="61">
        <v>0.03</v>
      </c>
      <c r="D49" s="43">
        <v>0</v>
      </c>
      <c r="E49" s="44">
        <f t="shared" si="12"/>
        <v>0</v>
      </c>
      <c r="F49" s="44">
        <f t="shared" ref="F49" si="36">E49*(1+$C49)</f>
        <v>0</v>
      </c>
      <c r="G49" s="44">
        <f t="shared" ref="G49" si="37">F49*(1+$C49)</f>
        <v>0</v>
      </c>
      <c r="H49" s="44">
        <f t="shared" ref="H49" si="38">G49*(1+$C49)</f>
        <v>0</v>
      </c>
    </row>
    <row r="50" spans="1:8" s="64" customFormat="1" x14ac:dyDescent="0.25">
      <c r="A50" s="62" t="s">
        <v>13</v>
      </c>
      <c r="B50" s="63"/>
      <c r="D50" s="65">
        <f>SUM(D34:D49)</f>
        <v>600000</v>
      </c>
      <c r="E50" s="65">
        <f>SUM(E34:E49)</f>
        <v>618000</v>
      </c>
      <c r="F50" s="65">
        <f>SUM(F34:F49)</f>
        <v>636540</v>
      </c>
      <c r="G50" s="65">
        <f>SUM(G34:G49)</f>
        <v>655636.19999999995</v>
      </c>
      <c r="H50" s="65">
        <f>SUM(H34:H49)</f>
        <v>675305.28599999985</v>
      </c>
    </row>
    <row r="51" spans="1:8" s="20" customFormat="1" x14ac:dyDescent="0.25">
      <c r="A51" s="48"/>
      <c r="B51" s="11"/>
      <c r="E51" s="66"/>
      <c r="F51" s="66"/>
      <c r="G51" s="66"/>
      <c r="H51" s="66"/>
    </row>
    <row r="52" spans="1:8" s="46" customFormat="1" ht="17.25" x14ac:dyDescent="0.3">
      <c r="A52" s="67" t="s">
        <v>50</v>
      </c>
      <c r="B52" s="15"/>
      <c r="D52" s="47">
        <f>D50-D30</f>
        <v>146000</v>
      </c>
      <c r="E52" s="47">
        <f>E50-E30</f>
        <v>182351.2</v>
      </c>
      <c r="F52" s="47">
        <f>F50-F30</f>
        <v>188914.03864000004</v>
      </c>
      <c r="G52" s="47">
        <f>G50-G30</f>
        <v>195695.28080120787</v>
      </c>
      <c r="H52" s="47">
        <f>H50-H30</f>
        <v>202701.90250099165</v>
      </c>
    </row>
    <row r="53" spans="1:8" s="20" customFormat="1" ht="15.75" thickBot="1" x14ac:dyDescent="0.3">
      <c r="A53" s="45" t="s">
        <v>48</v>
      </c>
      <c r="B53" s="68">
        <v>0.09</v>
      </c>
      <c r="D53" s="69"/>
      <c r="E53" s="69"/>
      <c r="F53" s="69"/>
      <c r="G53" s="69"/>
      <c r="H53" s="69"/>
    </row>
    <row r="54" spans="1:8" s="20" customFormat="1" ht="15.75" thickBot="1" x14ac:dyDescent="0.3">
      <c r="A54" s="70" t="s">
        <v>49</v>
      </c>
      <c r="B54" s="71">
        <f>NPV(B53,D52:H52)</f>
        <v>703680.40980985516</v>
      </c>
    </row>
    <row r="55" spans="1:8" s="20" customFormat="1" x14ac:dyDescent="0.25">
      <c r="A55" s="48"/>
      <c r="B55" s="11"/>
    </row>
    <row r="56" spans="1:8" s="20" customFormat="1" x14ac:dyDescent="0.25">
      <c r="A56" s="48" t="s">
        <v>26</v>
      </c>
      <c r="B56" s="11"/>
    </row>
    <row r="57" spans="1:8" s="20" customFormat="1" x14ac:dyDescent="0.25">
      <c r="A57" s="72" t="s">
        <v>42</v>
      </c>
      <c r="B57" s="73" t="s">
        <v>43</v>
      </c>
    </row>
    <row r="58" spans="1:8" x14ac:dyDescent="0.25">
      <c r="A58" s="74" t="s">
        <v>37</v>
      </c>
      <c r="B58" s="73" t="s">
        <v>24</v>
      </c>
    </row>
    <row r="59" spans="1:8" x14ac:dyDescent="0.25">
      <c r="A59" s="72" t="s">
        <v>19</v>
      </c>
      <c r="B59" s="74" t="s">
        <v>87</v>
      </c>
    </row>
    <row r="60" spans="1:8" x14ac:dyDescent="0.25">
      <c r="A60" s="72" t="s">
        <v>25</v>
      </c>
      <c r="B60" s="74" t="s">
        <v>23</v>
      </c>
    </row>
    <row r="61" spans="1:8" x14ac:dyDescent="0.25">
      <c r="A61" s="72" t="s">
        <v>21</v>
      </c>
      <c r="B61" s="74" t="s">
        <v>20</v>
      </c>
    </row>
    <row r="62" spans="1:8" x14ac:dyDescent="0.25">
      <c r="A62" s="72" t="s">
        <v>18</v>
      </c>
      <c r="B62" s="74" t="s">
        <v>22</v>
      </c>
    </row>
    <row r="64" spans="1:8" ht="45.75" customHeight="1" x14ac:dyDescent="0.25">
      <c r="A64" s="76" t="s">
        <v>88</v>
      </c>
      <c r="B64" s="76"/>
      <c r="C64" s="76"/>
      <c r="D64" s="76"/>
      <c r="E64" s="76"/>
      <c r="F64" s="76"/>
      <c r="G64" s="76"/>
      <c r="H64" s="76"/>
    </row>
    <row r="65" spans="1:8" x14ac:dyDescent="0.25">
      <c r="A65" s="77" t="s">
        <v>30</v>
      </c>
      <c r="C65" s="78"/>
      <c r="D65" s="78"/>
      <c r="E65" s="78"/>
      <c r="F65" s="78"/>
      <c r="G65" s="78"/>
      <c r="H65" s="78"/>
    </row>
    <row r="66" spans="1:8" x14ac:dyDescent="0.25">
      <c r="A66" s="77" t="s">
        <v>36</v>
      </c>
      <c r="C66" s="78"/>
      <c r="D66" s="78"/>
      <c r="E66" s="78"/>
      <c r="F66" s="78"/>
      <c r="G66" s="78"/>
      <c r="H66" s="78"/>
    </row>
    <row r="67" spans="1:8" x14ac:dyDescent="0.25">
      <c r="A67" s="77" t="s">
        <v>31</v>
      </c>
      <c r="C67" s="78"/>
      <c r="D67" s="78"/>
      <c r="E67" s="78"/>
      <c r="F67" s="78"/>
      <c r="G67" s="78"/>
      <c r="H67" s="78"/>
    </row>
    <row r="68" spans="1:8" x14ac:dyDescent="0.25">
      <c r="A68" s="77" t="s">
        <v>89</v>
      </c>
      <c r="C68" s="78"/>
      <c r="D68" s="78"/>
      <c r="E68" s="78"/>
      <c r="F68" s="78"/>
      <c r="G68" s="78"/>
      <c r="H68" s="78"/>
    </row>
    <row r="69" spans="1:8" x14ac:dyDescent="0.25">
      <c r="A69" s="77" t="s">
        <v>32</v>
      </c>
      <c r="C69" s="78"/>
      <c r="D69" s="78"/>
      <c r="E69" s="78"/>
      <c r="F69" s="78"/>
      <c r="G69" s="78"/>
      <c r="H69" s="78"/>
    </row>
    <row r="70" spans="1:8" x14ac:dyDescent="0.25">
      <c r="A70" s="77" t="s">
        <v>90</v>
      </c>
      <c r="C70" s="78"/>
      <c r="D70" s="78"/>
      <c r="E70" s="78"/>
      <c r="F70" s="78"/>
      <c r="G70" s="78"/>
      <c r="H70" s="78"/>
    </row>
    <row r="71" spans="1:8" x14ac:dyDescent="0.25">
      <c r="A71" s="77" t="s">
        <v>91</v>
      </c>
      <c r="C71" s="78"/>
      <c r="D71" s="78"/>
      <c r="E71" s="78"/>
      <c r="F71" s="78"/>
      <c r="G71" s="78"/>
      <c r="H71" s="78"/>
    </row>
    <row r="72" spans="1:8" x14ac:dyDescent="0.25">
      <c r="A72" s="77" t="s">
        <v>33</v>
      </c>
      <c r="C72" s="78"/>
      <c r="D72" s="78"/>
      <c r="E72" s="78"/>
      <c r="F72" s="78"/>
      <c r="G72" s="78"/>
      <c r="H72" s="78"/>
    </row>
    <row r="73" spans="1:8" x14ac:dyDescent="0.25">
      <c r="A73" s="77" t="s">
        <v>34</v>
      </c>
      <c r="C73" s="78"/>
      <c r="D73" s="78"/>
      <c r="E73" s="78"/>
      <c r="F73" s="78"/>
      <c r="G73" s="78"/>
      <c r="H73" s="78"/>
    </row>
    <row r="74" spans="1:8" x14ac:dyDescent="0.25">
      <c r="A74" s="77" t="s">
        <v>35</v>
      </c>
      <c r="C74" s="78"/>
      <c r="D74" s="78"/>
      <c r="E74" s="78"/>
      <c r="F74" s="78"/>
      <c r="G74" s="78"/>
      <c r="H74" s="78"/>
    </row>
    <row r="75" spans="1:8" x14ac:dyDescent="0.25">
      <c r="A75" s="77" t="s">
        <v>38</v>
      </c>
      <c r="C75" s="78"/>
      <c r="D75" s="78"/>
      <c r="E75" s="78"/>
      <c r="F75" s="78"/>
      <c r="G75" s="78"/>
      <c r="H75" s="78"/>
    </row>
    <row r="76" spans="1:8" x14ac:dyDescent="0.25">
      <c r="A76" s="77" t="s">
        <v>56</v>
      </c>
      <c r="C76" s="78"/>
      <c r="D76" s="78"/>
      <c r="E76" s="78"/>
      <c r="F76" s="78"/>
      <c r="G76" s="78"/>
      <c r="H76" s="78"/>
    </row>
    <row r="77" spans="1:8" x14ac:dyDescent="0.25">
      <c r="A77" s="77" t="s">
        <v>57</v>
      </c>
      <c r="B77" s="79"/>
      <c r="C77" s="78"/>
      <c r="D77" s="78"/>
      <c r="E77" s="78"/>
      <c r="F77" s="78"/>
      <c r="G77" s="78"/>
      <c r="H77" s="78"/>
    </row>
    <row r="78" spans="1:8" x14ac:dyDescent="0.25">
      <c r="A78" s="77" t="s">
        <v>65</v>
      </c>
      <c r="B78" s="79"/>
      <c r="C78" s="78"/>
      <c r="D78" s="78"/>
      <c r="E78" s="78"/>
      <c r="F78" s="78"/>
      <c r="G78" s="78"/>
      <c r="H78" s="78"/>
    </row>
    <row r="79" spans="1:8" x14ac:dyDescent="0.25">
      <c r="A79" s="77" t="s">
        <v>68</v>
      </c>
      <c r="B79" s="79"/>
      <c r="C79" s="78"/>
      <c r="D79" s="78"/>
      <c r="E79" s="78"/>
      <c r="F79" s="78"/>
      <c r="G79" s="78"/>
      <c r="H79" s="78"/>
    </row>
    <row r="80" spans="1:8" x14ac:dyDescent="0.25">
      <c r="A80" s="77" t="s">
        <v>69</v>
      </c>
      <c r="B80" s="79"/>
      <c r="C80" s="78"/>
      <c r="D80" s="78"/>
      <c r="E80" s="78"/>
      <c r="F80" s="78"/>
      <c r="G80" s="78"/>
      <c r="H80" s="78"/>
    </row>
    <row r="81" spans="1:9" x14ac:dyDescent="0.25">
      <c r="A81" s="77" t="s">
        <v>72</v>
      </c>
      <c r="B81" s="79"/>
    </row>
    <row r="82" spans="1:9" x14ac:dyDescent="0.25">
      <c r="A82" s="80"/>
      <c r="B82" s="79"/>
    </row>
    <row r="83" spans="1:9" x14ac:dyDescent="0.25">
      <c r="A83" s="81"/>
      <c r="B83" s="79"/>
    </row>
    <row r="84" spans="1:9" x14ac:dyDescent="0.25">
      <c r="A84" s="82" t="s">
        <v>45</v>
      </c>
    </row>
    <row r="85" spans="1:9" x14ac:dyDescent="0.25">
      <c r="A85" s="78" t="s">
        <v>75</v>
      </c>
    </row>
    <row r="86" spans="1:9" x14ac:dyDescent="0.25">
      <c r="A86" s="78" t="s">
        <v>92</v>
      </c>
    </row>
    <row r="87" spans="1:9" ht="33.75" customHeight="1" x14ac:dyDescent="0.25">
      <c r="A87" s="83" t="s">
        <v>46</v>
      </c>
      <c r="B87" s="83"/>
      <c r="C87" s="83"/>
      <c r="D87" s="83"/>
      <c r="E87" s="83"/>
      <c r="F87" s="83"/>
      <c r="G87" s="83"/>
      <c r="H87" s="83"/>
      <c r="I87" s="83"/>
    </row>
    <row r="88" spans="1:9" ht="33.75" customHeight="1" x14ac:dyDescent="0.25">
      <c r="A88" s="83" t="s">
        <v>47</v>
      </c>
      <c r="B88" s="83"/>
      <c r="C88" s="83"/>
      <c r="D88" s="83"/>
      <c r="E88" s="83"/>
      <c r="F88" s="83"/>
      <c r="G88" s="83"/>
      <c r="H88" s="83"/>
      <c r="I88" s="83"/>
    </row>
  </sheetData>
  <sortState ref="A42:A50">
    <sortCondition ref="A42:A50"/>
  </sortState>
  <mergeCells count="3">
    <mergeCell ref="A64:H64"/>
    <mergeCell ref="A87:I87"/>
    <mergeCell ref="A88:I88"/>
  </mergeCells>
  <phoneticPr fontId="4" type="noConversion"/>
  <pageMargins left="0.5" right="0.5" top="0.5" bottom="0.7" header="0.3" footer="0.3"/>
  <pageSetup scale="60" orientation="portrait" horizontalDpi="4294967292" verticalDpi="4294967292" r:id="rId1"/>
  <headerFooter>
    <oddFooter>&amp;LPrepared by PACE Healthcare Consulting, LLC&amp;Cwww.pacehcc.com&amp;R10/29/2015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Worksheet</vt:lpstr>
      <vt:lpstr>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Berglund</dc:creator>
  <cp:lastModifiedBy>nhut</cp:lastModifiedBy>
  <cp:lastPrinted>2015-11-12T21:16:44Z</cp:lastPrinted>
  <dcterms:created xsi:type="dcterms:W3CDTF">2015-10-29T17:13:15Z</dcterms:created>
  <dcterms:modified xsi:type="dcterms:W3CDTF">2017-10-02T20:47:39Z</dcterms:modified>
</cp:coreProperties>
</file>